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122"/>
  <workbookPr showInkAnnotation="0" autoCompressPictures="0"/>
  <bookViews>
    <workbookView xWindow="0" yWindow="0" windowWidth="25600" windowHeight="15900" tabRatio="500"/>
  </bookViews>
  <sheets>
    <sheet name="Sheet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H22" i="1" l="1"/>
  <c r="K6" i="1"/>
  <c r="K8" i="1"/>
  <c r="K20" i="1"/>
  <c r="K10" i="1"/>
  <c r="K12" i="1"/>
  <c r="K22" i="1"/>
  <c r="K24" i="1"/>
  <c r="E6" i="1"/>
  <c r="E8" i="1"/>
  <c r="E20" i="1"/>
  <c r="E10" i="1"/>
  <c r="E12" i="1"/>
  <c r="E22" i="1"/>
  <c r="E24" i="1"/>
  <c r="H20" i="1"/>
  <c r="K14" i="1"/>
  <c r="K16" i="1"/>
  <c r="K18" i="1"/>
  <c r="J12" i="1"/>
  <c r="K11" i="1"/>
  <c r="J10" i="1"/>
  <c r="J8" i="1"/>
  <c r="J6" i="1"/>
  <c r="D12" i="1"/>
  <c r="D8" i="1"/>
  <c r="D6" i="1"/>
  <c r="D10" i="1"/>
  <c r="E16" i="1"/>
  <c r="E14" i="1"/>
  <c r="E18" i="1"/>
  <c r="E11" i="1"/>
</calcChain>
</file>

<file path=xl/sharedStrings.xml><?xml version="1.0" encoding="utf-8"?>
<sst xmlns="http://schemas.openxmlformats.org/spreadsheetml/2006/main" count="32" uniqueCount="18">
  <si>
    <t>Amount of sales for the station ($)</t>
  </si>
  <si>
    <t>Total number of meters</t>
  </si>
  <si>
    <t>Size of prover (gal)</t>
  </si>
  <si>
    <t>Total % of meters with errors</t>
  </si>
  <si>
    <t>Number of meters minus</t>
  </si>
  <si>
    <t>Number of meters plus</t>
  </si>
  <si>
    <t>Average of plus errors for over delivery (gal)</t>
  </si>
  <si>
    <t>$ amount of transactions for under delivery errors</t>
  </si>
  <si>
    <t>$ amount of transactions for over delivery errors</t>
  </si>
  <si>
    <t>Total $ for transactions for meters with errors</t>
  </si>
  <si>
    <t>$ amount of under delivery errors</t>
  </si>
  <si>
    <t>$ amount of over delivery errors</t>
  </si>
  <si>
    <t>Total $ amount of errors for deliveries</t>
  </si>
  <si>
    <t>Economic benefits as a result of the adjustments</t>
  </si>
  <si>
    <t>Errors in deliveries were reduced by a factor of:</t>
  </si>
  <si>
    <r>
      <t xml:space="preserve">Enter </t>
    </r>
    <r>
      <rPr>
        <sz val="12"/>
        <color rgb="FFFF0000"/>
        <rFont val="Calibri"/>
        <family val="2"/>
        <scheme val="minor"/>
      </rPr>
      <t>"as left"</t>
    </r>
    <r>
      <rPr>
        <sz val="12"/>
        <color theme="1"/>
        <rFont val="Calibri"/>
        <family val="2"/>
        <scheme val="minor"/>
      </rPr>
      <t xml:space="preserve"> data below</t>
    </r>
  </si>
  <si>
    <r>
      <t xml:space="preserve">Enter </t>
    </r>
    <r>
      <rPr>
        <sz val="12"/>
        <color rgb="FFFF0000"/>
        <rFont val="Calibri"/>
        <family val="2"/>
        <scheme val="minor"/>
      </rPr>
      <t>"as found"</t>
    </r>
    <r>
      <rPr>
        <sz val="12"/>
        <color theme="1"/>
        <rFont val="Calibri"/>
        <family val="2"/>
        <scheme val="minor"/>
      </rPr>
      <t xml:space="preserve"> data below</t>
    </r>
  </si>
  <si>
    <t>Average of minus errors for under delivery (gal)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</si>
</sst>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quot;$&quot;#,##0"/>
    <numFmt numFmtId="166" formatCode="0.0"/>
  </numFmts>
  <fonts count="5"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rgb="FFFF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CCFFCC"/>
        <bgColor indexed="64"/>
      </patternFill>
    </fill>
    <fill>
      <patternFill patternType="solid">
        <fgColor theme="3"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s>
  <cellStyleXfs count="6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3">
    <xf numFmtId="0" fontId="0" fillId="0" borderId="0" xfId="0"/>
    <xf numFmtId="0" fontId="0" fillId="0" borderId="0" xfId="0" applyAlignment="1">
      <alignment wrapText="1"/>
    </xf>
    <xf numFmtId="0" fontId="0" fillId="2" borderId="1" xfId="0" applyFill="1" applyBorder="1" applyAlignment="1">
      <alignment wrapText="1"/>
    </xf>
    <xf numFmtId="0" fontId="0" fillId="2" borderId="1" xfId="0" applyFill="1" applyBorder="1"/>
    <xf numFmtId="164" fontId="0" fillId="0" borderId="0" xfId="0" applyNumberFormat="1"/>
    <xf numFmtId="165" fontId="0" fillId="0" borderId="0" xfId="0" applyNumberFormat="1"/>
    <xf numFmtId="3" fontId="0" fillId="2" borderId="1" xfId="0" applyNumberFormat="1" applyFill="1" applyBorder="1"/>
    <xf numFmtId="164" fontId="0" fillId="2" borderId="1" xfId="0" applyNumberFormat="1" applyFill="1" applyBorder="1"/>
    <xf numFmtId="0" fontId="0" fillId="0" borderId="0" xfId="0" applyFill="1"/>
    <xf numFmtId="164" fontId="0" fillId="3" borderId="1" xfId="0" applyNumberFormat="1" applyFill="1" applyBorder="1"/>
    <xf numFmtId="0" fontId="0" fillId="4" borderId="1" xfId="0" applyFill="1" applyBorder="1" applyAlignment="1">
      <alignment wrapText="1"/>
    </xf>
    <xf numFmtId="164" fontId="0" fillId="4" borderId="1" xfId="0" applyNumberFormat="1" applyFill="1" applyBorder="1"/>
    <xf numFmtId="0" fontId="0" fillId="0" borderId="1" xfId="0" applyBorder="1" applyAlignment="1">
      <alignment wrapText="1"/>
    </xf>
    <xf numFmtId="164" fontId="0" fillId="0" borderId="1" xfId="0" applyNumberFormat="1" applyBorder="1"/>
    <xf numFmtId="0" fontId="0" fillId="0" borderId="1" xfId="0" applyFill="1" applyBorder="1" applyAlignment="1">
      <alignment wrapText="1"/>
    </xf>
    <xf numFmtId="165" fontId="0" fillId="0" borderId="1" xfId="0" applyNumberFormat="1" applyFill="1" applyBorder="1"/>
    <xf numFmtId="0" fontId="0" fillId="5" borderId="1" xfId="0" applyFill="1" applyBorder="1" applyAlignment="1">
      <alignment wrapText="1"/>
    </xf>
    <xf numFmtId="165" fontId="0" fillId="5" borderId="1" xfId="0" applyNumberFormat="1" applyFill="1" applyBorder="1"/>
    <xf numFmtId="0" fontId="0" fillId="0" borderId="0" xfId="0" applyAlignment="1">
      <alignment horizontal="left"/>
    </xf>
    <xf numFmtId="0" fontId="0" fillId="0" borderId="0" xfId="0" applyAlignment="1">
      <alignment horizontal="left" wrapText="1"/>
    </xf>
    <xf numFmtId="0" fontId="0" fillId="6" borderId="2" xfId="0" applyFill="1" applyBorder="1" applyAlignment="1">
      <alignment wrapText="1"/>
    </xf>
    <xf numFmtId="165" fontId="0" fillId="6" borderId="3" xfId="0" applyNumberFormat="1" applyFill="1" applyBorder="1"/>
    <xf numFmtId="166" fontId="0" fillId="6" borderId="3" xfId="0" applyNumberFormat="1" applyFill="1" applyBorder="1"/>
  </cellXfs>
  <cellStyles count="6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237066</xdr:colOff>
      <xdr:row>0</xdr:row>
      <xdr:rowOff>33867</xdr:rowOff>
    </xdr:from>
    <xdr:to>
      <xdr:col>4</xdr:col>
      <xdr:colOff>914399</xdr:colOff>
      <xdr:row>4</xdr:row>
      <xdr:rowOff>177799</xdr:rowOff>
    </xdr:to>
    <xdr:sp macro="" textlink="">
      <xdr:nvSpPr>
        <xdr:cNvPr id="3" name="TextBox 2"/>
        <xdr:cNvSpPr txBox="1"/>
      </xdr:nvSpPr>
      <xdr:spPr>
        <a:xfrm>
          <a:off x="3183466" y="33867"/>
          <a:ext cx="2997200" cy="11091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t>This spreadsheet calculates economic impact for all meter errors using the average plus and average minus errors for all meters. You may use this approach when meters are adjusted during the test and "as found" and "as left" results are available.</a:t>
          </a:r>
        </a:p>
      </xdr:txBody>
    </xdr:sp>
    <xdr:clientData/>
  </xdr:twoCellAnchor>
  <xdr:twoCellAnchor>
    <xdr:from>
      <xdr:col>8</xdr:col>
      <xdr:colOff>237066</xdr:colOff>
      <xdr:row>0</xdr:row>
      <xdr:rowOff>33867</xdr:rowOff>
    </xdr:from>
    <xdr:to>
      <xdr:col>10</xdr:col>
      <xdr:colOff>914399</xdr:colOff>
      <xdr:row>4</xdr:row>
      <xdr:rowOff>177799</xdr:rowOff>
    </xdr:to>
    <xdr:sp macro="" textlink="">
      <xdr:nvSpPr>
        <xdr:cNvPr id="4" name="TextBox 3"/>
        <xdr:cNvSpPr txBox="1"/>
      </xdr:nvSpPr>
      <xdr:spPr>
        <a:xfrm>
          <a:off x="3183466" y="33867"/>
          <a:ext cx="2997200" cy="11091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t>This spreadsheet calculates economic impact for all meter errors using the average plus and average minus errors for all meters.  You may use this approach when meters are adjusted during the test and "as found" and "as left" results are available.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24"/>
  <sheetViews>
    <sheetView tabSelected="1" view="pageLayout" zoomScale="150" zoomScaleNormal="150" zoomScalePageLayoutView="150" workbookViewId="0">
      <selection activeCell="A10" sqref="A10"/>
    </sheetView>
  </sheetViews>
  <sheetFormatPr baseColWidth="10" defaultRowHeight="15" x14ac:dyDescent="0"/>
  <cols>
    <col min="1" max="1" width="22.33203125" customWidth="1"/>
    <col min="2" max="2" width="14.1640625" customWidth="1"/>
    <col min="3" max="3" width="5.83203125" customWidth="1"/>
    <col min="4" max="4" width="21.5" customWidth="1"/>
    <col min="5" max="5" width="12.33203125" customWidth="1"/>
    <col min="6" max="6" width="5" customWidth="1"/>
    <col min="7" max="7" width="23.6640625" customWidth="1"/>
    <col min="8" max="8" width="14.1640625" customWidth="1"/>
    <col min="9" max="9" width="5" customWidth="1"/>
    <col min="10" max="10" width="21.5" customWidth="1"/>
  </cols>
  <sheetData>
    <row r="1" spans="1:11">
      <c r="A1" t="s">
        <v>16</v>
      </c>
      <c r="C1" s="18"/>
      <c r="D1" s="18"/>
      <c r="E1" s="18"/>
      <c r="F1" s="18"/>
      <c r="G1" t="s">
        <v>15</v>
      </c>
      <c r="I1" s="18"/>
      <c r="J1" s="18"/>
      <c r="K1" s="18"/>
    </row>
    <row r="2" spans="1:11" ht="30">
      <c r="A2" s="2" t="s">
        <v>0</v>
      </c>
      <c r="B2" s="6"/>
      <c r="C2" s="18"/>
      <c r="D2" s="18"/>
      <c r="E2" s="18"/>
      <c r="F2" s="18"/>
      <c r="G2" s="2" t="s">
        <v>0</v>
      </c>
      <c r="H2" s="6"/>
      <c r="I2" s="18"/>
      <c r="J2" s="18"/>
      <c r="K2" s="18"/>
    </row>
    <row r="3" spans="1:11">
      <c r="A3" s="3" t="s">
        <v>2</v>
      </c>
      <c r="B3" s="3"/>
      <c r="C3" s="18"/>
      <c r="D3" s="18"/>
      <c r="E3" s="18"/>
      <c r="F3" s="18"/>
      <c r="G3" s="3" t="s">
        <v>2</v>
      </c>
      <c r="H3" s="3"/>
      <c r="I3" s="18"/>
      <c r="J3" s="18"/>
      <c r="K3" s="18"/>
    </row>
    <row r="4" spans="1:11">
      <c r="A4" s="2" t="s">
        <v>1</v>
      </c>
      <c r="B4" s="6"/>
      <c r="C4" s="18"/>
      <c r="D4" s="19"/>
      <c r="E4" s="18"/>
      <c r="F4" s="18"/>
      <c r="G4" s="2" t="s">
        <v>1</v>
      </c>
      <c r="H4" s="6"/>
      <c r="I4" s="18"/>
      <c r="J4" s="19"/>
      <c r="K4" s="18"/>
    </row>
    <row r="5" spans="1:11">
      <c r="A5" s="2" t="s">
        <v>4</v>
      </c>
      <c r="B5" s="6"/>
      <c r="C5" s="18"/>
      <c r="D5" s="19"/>
      <c r="E5" s="18"/>
      <c r="F5" s="18"/>
      <c r="G5" s="2" t="s">
        <v>4</v>
      </c>
      <c r="H5" s="6"/>
      <c r="I5" s="18"/>
      <c r="J5" s="19"/>
      <c r="K5" s="18"/>
    </row>
    <row r="6" spans="1:11" ht="30">
      <c r="A6" s="2" t="s">
        <v>17</v>
      </c>
      <c r="B6" s="7"/>
      <c r="D6" s="10" t="str">
        <f>CONCATENATE("Percent of meters minus on ")&amp;B3&amp;"-gal test"</f>
        <v>Percent of meters minus on -gal test</v>
      </c>
      <c r="E6" s="9" t="e">
        <f>(B5/B4)*100</f>
        <v>#DIV/0!</v>
      </c>
      <c r="G6" s="2" t="s">
        <v>17</v>
      </c>
      <c r="H6" s="7"/>
      <c r="J6" s="10" t="str">
        <f>CONCATENATE("Percent of meters minus on ")&amp;H3&amp;"-gal test"</f>
        <v>Percent of meters minus on -gal test</v>
      </c>
      <c r="K6" s="9" t="e">
        <f>(H5/H4)*100</f>
        <v>#DIV/0!</v>
      </c>
    </row>
    <row r="7" spans="1:11">
      <c r="A7" s="2" t="s">
        <v>5</v>
      </c>
      <c r="B7" s="6"/>
      <c r="D7" s="1"/>
      <c r="E7" s="4"/>
      <c r="G7" s="2" t="s">
        <v>5</v>
      </c>
      <c r="H7" s="6"/>
      <c r="J7" s="1"/>
      <c r="K7" s="4"/>
    </row>
    <row r="8" spans="1:11" ht="45">
      <c r="A8" s="2" t="s">
        <v>6</v>
      </c>
      <c r="B8" s="7"/>
      <c r="D8" s="10" t="str">
        <f>CONCATENATE("Average percent error for meters minus on ")&amp;B3&amp;"-gal test"</f>
        <v>Average percent error for meters minus on -gal test</v>
      </c>
      <c r="E8" s="11" t="e">
        <f>(B6/B3)*100</f>
        <v>#DIV/0!</v>
      </c>
      <c r="G8" s="2" t="s">
        <v>6</v>
      </c>
      <c r="H8" s="7"/>
      <c r="J8" s="10" t="str">
        <f>CONCATENATE("Average percent error for meters minus on ")&amp;H3&amp;"-gal test"</f>
        <v>Average percent error for meters minus on -gal test</v>
      </c>
      <c r="K8" s="11" t="e">
        <f>(H6/H3)*100</f>
        <v>#DIV/0!</v>
      </c>
    </row>
    <row r="9" spans="1:11">
      <c r="D9" s="1"/>
      <c r="E9" s="4"/>
      <c r="J9" s="1"/>
      <c r="K9" s="4"/>
    </row>
    <row r="10" spans="1:11" ht="30">
      <c r="D10" s="10" t="str">
        <f>CONCATENATE("Percent of meters plus on ")&amp;B3&amp;"-gal test"</f>
        <v>Percent of meters plus on -gal test</v>
      </c>
      <c r="E10" s="9" t="e">
        <f>(B7/B4)*100</f>
        <v>#DIV/0!</v>
      </c>
      <c r="J10" s="10" t="str">
        <f>CONCATENATE("Percent of meters plus on ")&amp;H3&amp;"-gal test"</f>
        <v>Percent of meters plus on -gal test</v>
      </c>
      <c r="K10" s="9" t="e">
        <f>(H7/H4)*100</f>
        <v>#DIV/0!</v>
      </c>
    </row>
    <row r="11" spans="1:11" ht="30">
      <c r="D11" s="12" t="s">
        <v>3</v>
      </c>
      <c r="E11" s="13" t="e">
        <f>E6+E10</f>
        <v>#DIV/0!</v>
      </c>
      <c r="J11" s="12" t="s">
        <v>3</v>
      </c>
      <c r="K11" s="13" t="e">
        <f>K6+K10</f>
        <v>#DIV/0!</v>
      </c>
    </row>
    <row r="12" spans="1:11" ht="45">
      <c r="D12" s="10" t="str">
        <f>CONCATENATE("Average percent error for meters plus on ")&amp;B3&amp;"-gal test"</f>
        <v>Average percent error for meters plus on -gal test</v>
      </c>
      <c r="E12" s="11" t="e">
        <f>(B8/B3)*100</f>
        <v>#DIV/0!</v>
      </c>
      <c r="J12" s="10" t="str">
        <f>CONCATENATE("Average percent error for meters plus on ")&amp;H3&amp;"-gal test"</f>
        <v>Average percent error for meters plus on -gal test</v>
      </c>
      <c r="K12" s="11" t="e">
        <f>(H8/H3)*100</f>
        <v>#DIV/0!</v>
      </c>
    </row>
    <row r="14" spans="1:11" ht="45">
      <c r="D14" s="14" t="s">
        <v>7</v>
      </c>
      <c r="E14" s="15" t="e">
        <f>ABS(B2*(E6/100))</f>
        <v>#DIV/0!</v>
      </c>
      <c r="J14" s="14" t="s">
        <v>7</v>
      </c>
      <c r="K14" s="15" t="e">
        <f>ABS(H2*(K6/100))</f>
        <v>#DIV/0!</v>
      </c>
    </row>
    <row r="15" spans="1:11">
      <c r="A15" s="1"/>
      <c r="D15" s="8"/>
      <c r="E15" s="8"/>
      <c r="G15" s="1"/>
      <c r="J15" s="8"/>
      <c r="K15" s="8"/>
    </row>
    <row r="16" spans="1:11" ht="45">
      <c r="D16" s="14" t="s">
        <v>8</v>
      </c>
      <c r="E16" s="15" t="e">
        <f>B2*(E10/100)</f>
        <v>#DIV/0!</v>
      </c>
      <c r="J16" s="14" t="s">
        <v>8</v>
      </c>
      <c r="K16" s="15" t="e">
        <f>H2*(K10/100)</f>
        <v>#DIV/0!</v>
      </c>
    </row>
    <row r="17" spans="1:11">
      <c r="A17" s="1"/>
      <c r="G17" s="1"/>
    </row>
    <row r="18" spans="1:11" ht="30">
      <c r="D18" s="14" t="s">
        <v>9</v>
      </c>
      <c r="E18" s="15" t="e">
        <f>E14+E16</f>
        <v>#DIV/0!</v>
      </c>
      <c r="J18" s="14" t="s">
        <v>9</v>
      </c>
      <c r="K18" s="15" t="e">
        <f>K14+K16</f>
        <v>#DIV/0!</v>
      </c>
    </row>
    <row r="19" spans="1:11" ht="16" thickBot="1"/>
    <row r="20" spans="1:11" ht="32" thickTop="1" thickBot="1">
      <c r="D20" s="16" t="s">
        <v>10</v>
      </c>
      <c r="E20" s="17" t="e">
        <f>ABS((B2*(E6/100)*(E8/100)))</f>
        <v>#DIV/0!</v>
      </c>
      <c r="G20" s="20" t="s">
        <v>13</v>
      </c>
      <c r="H20" s="21" t="e">
        <f>E24-K24</f>
        <v>#DIV/0!</v>
      </c>
      <c r="J20" s="16" t="s">
        <v>10</v>
      </c>
      <c r="K20" s="17" t="e">
        <f>ABS((H2*(K6/100)*(K8/100)))</f>
        <v>#DIV/0!</v>
      </c>
    </row>
    <row r="21" spans="1:11" ht="17" thickTop="1" thickBot="1">
      <c r="D21" s="1"/>
      <c r="E21" s="5"/>
      <c r="J21" s="1"/>
      <c r="K21" s="5"/>
    </row>
    <row r="22" spans="1:11" ht="32" thickTop="1" thickBot="1">
      <c r="D22" s="16" t="s">
        <v>11</v>
      </c>
      <c r="E22" s="17" t="e">
        <f>(B2*(E10/100)*(E12/100))</f>
        <v>#DIV/0!</v>
      </c>
      <c r="G22" s="20" t="s">
        <v>14</v>
      </c>
      <c r="H22" s="22" t="e">
        <f>(ABS((B6*B5))+(B8*B7))/(ABS((H6*H5))+(H8*H7))</f>
        <v>#DIV/0!</v>
      </c>
      <c r="J22" s="16" t="s">
        <v>11</v>
      </c>
      <c r="K22" s="17" t="e">
        <f>(H2*(K10/100)*(K12/100))</f>
        <v>#DIV/0!</v>
      </c>
    </row>
    <row r="23" spans="1:11" ht="16" thickTop="1">
      <c r="D23" s="1"/>
      <c r="E23" s="5"/>
      <c r="J23" s="1"/>
      <c r="K23" s="5"/>
    </row>
    <row r="24" spans="1:11" ht="30">
      <c r="D24" s="16" t="s">
        <v>12</v>
      </c>
      <c r="E24" s="17" t="e">
        <f>E20+E22</f>
        <v>#DIV/0!</v>
      </c>
      <c r="J24" s="16" t="s">
        <v>12</v>
      </c>
      <c r="K24" s="17" t="e">
        <f>K20+K22</f>
        <v>#DIV/0!</v>
      </c>
    </row>
  </sheetData>
  <phoneticPr fontId="3" type="noConversion"/>
  <pageMargins left="0.5" right="0.5" top="0.5" bottom="0.5" header="0.5" footer="0.5"/>
  <pageSetup scale="76" orientation="landscape" horizontalDpi="4294967292" verticalDpi="4294967292"/>
  <drawing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Weights and Measures Consulting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Oppermann</dc:creator>
  <cp:lastModifiedBy>Henry Oppermann</cp:lastModifiedBy>
  <cp:lastPrinted>2015-08-30T17:06:15Z</cp:lastPrinted>
  <dcterms:created xsi:type="dcterms:W3CDTF">2015-06-03T02:18:16Z</dcterms:created>
  <dcterms:modified xsi:type="dcterms:W3CDTF">2015-08-30T17:07:31Z</dcterms:modified>
</cp:coreProperties>
</file>